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E0" lockStructure="1"/>
  <bookViews>
    <workbookView showHorizontalScroll="0" showVerticalScroll="0" showSheetTabs="0" xWindow="-15" yWindow="-15" windowWidth="8760" windowHeight="8595" tabRatio="265"/>
  </bookViews>
  <sheets>
    <sheet name="Beräkning" sheetId="4" r:id="rId1"/>
    <sheet name="Underlag" sheetId="5" r:id="rId2"/>
    <sheet name="Kontroll" sheetId="2" r:id="rId3"/>
  </sheets>
  <definedNames>
    <definedName name="_xlnm.Print_Area" localSheetId="0">Beräkning!$A$1:$P$29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D13" i="2"/>
  <c r="E13" i="2"/>
  <c r="D12" i="2"/>
  <c r="E12" i="2"/>
  <c r="D11" i="2"/>
  <c r="E11" i="2"/>
  <c r="D10" i="2"/>
  <c r="E10" i="2"/>
  <c r="E20" i="2"/>
  <c r="E19" i="2"/>
  <c r="E18" i="2"/>
  <c r="E17" i="2"/>
  <c r="D20" i="2"/>
  <c r="D19" i="2"/>
  <c r="D18" i="2"/>
  <c r="D17" i="2"/>
  <c r="D6" i="2"/>
  <c r="E6" i="2"/>
  <c r="D5" i="2"/>
  <c r="E5" i="2"/>
  <c r="D4" i="2"/>
  <c r="E4" i="2"/>
  <c r="D3" i="2"/>
  <c r="E3" i="2"/>
  <c r="E19" i="4" l="1"/>
  <c r="E17" i="4"/>
  <c r="E21" i="4"/>
</calcChain>
</file>

<file path=xl/sharedStrings.xml><?xml version="1.0" encoding="utf-8"?>
<sst xmlns="http://schemas.openxmlformats.org/spreadsheetml/2006/main" count="223" uniqueCount="38">
  <si>
    <t>y</t>
  </si>
  <si>
    <t>x</t>
  </si>
  <si>
    <r>
      <t>45</t>
    </r>
    <r>
      <rPr>
        <vertAlign val="superscript"/>
        <sz val="10"/>
        <rFont val="Arial"/>
        <family val="2"/>
      </rPr>
      <t>o</t>
    </r>
  </si>
  <si>
    <r>
      <t>30</t>
    </r>
    <r>
      <rPr>
        <vertAlign val="superscript"/>
        <sz val="10"/>
        <rFont val="Arial"/>
        <family val="2"/>
      </rPr>
      <t>o</t>
    </r>
  </si>
  <si>
    <r>
      <t>15</t>
    </r>
    <r>
      <rPr>
        <vertAlign val="superscript"/>
        <sz val="10"/>
        <rFont val="Arial"/>
        <family val="2"/>
      </rPr>
      <t>o</t>
    </r>
  </si>
  <si>
    <t>GÅR EJ</t>
  </si>
  <si>
    <t>Längd</t>
  </si>
  <si>
    <t>Dimension:</t>
  </si>
  <si>
    <t>Vinkel:</t>
  </si>
  <si>
    <t>mm:</t>
  </si>
  <si>
    <t>Sidoförskjutning:</t>
  </si>
  <si>
    <t>Bygghöjd:</t>
  </si>
  <si>
    <t>A-mått:</t>
  </si>
  <si>
    <t>B-mått:</t>
  </si>
  <si>
    <t>Två stycken rörböjar med i beräkningen nedan</t>
  </si>
  <si>
    <t xml:space="preserve"> = grader i förhållande till lodlinjen</t>
  </si>
  <si>
    <t xml:space="preserve"> = antal längder med angivet byggmått</t>
  </si>
  <si>
    <t>Lutningens längd</t>
  </si>
  <si>
    <t xml:space="preserve">      Aktuella standardvinklar</t>
  </si>
  <si>
    <r>
      <t>45</t>
    </r>
    <r>
      <rPr>
        <vertAlign val="superscript"/>
        <sz val="15"/>
        <rFont val="Arial"/>
        <family val="2"/>
      </rPr>
      <t>o</t>
    </r>
  </si>
  <si>
    <t>Kommentar:</t>
  </si>
  <si>
    <t>"Ibland är en krök
det enda raka..."</t>
  </si>
  <si>
    <t xml:space="preserve"> = invändig skorstensdiameter i mm</t>
  </si>
  <si>
    <t xml:space="preserve"> = vågrät förskjutning av c/c i mm</t>
  </si>
  <si>
    <t xml:space="preserve"> = lodrätt byggmått i mm</t>
  </si>
  <si>
    <t xml:space="preserve"> =  byggmått lutning i mm</t>
  </si>
  <si>
    <t xml:space="preserve"> = byggmått av rörböj innan vinkel i mm (redan hänsyn tagen i beräkning)</t>
  </si>
  <si>
    <t>A</t>
  </si>
  <si>
    <t>B</t>
  </si>
  <si>
    <t xml:space="preserve"> = byggmått av rörböj efter vinkel i mm (redan hänsyn tagen i beräkning)</t>
  </si>
  <si>
    <r>
      <t>15</t>
    </r>
    <r>
      <rPr>
        <vertAlign val="superscript"/>
        <sz val="15"/>
        <rFont val="Arial"/>
        <family val="2"/>
      </rPr>
      <t>o</t>
    </r>
  </si>
  <si>
    <r>
      <t>30</t>
    </r>
    <r>
      <rPr>
        <vertAlign val="superscript"/>
        <sz val="15"/>
        <rFont val="Arial"/>
        <family val="2"/>
      </rPr>
      <t>o</t>
    </r>
  </si>
  <si>
    <r>
      <t>52</t>
    </r>
    <r>
      <rPr>
        <vertAlign val="superscript"/>
        <sz val="15"/>
        <rFont val="Arial"/>
        <family val="2"/>
      </rPr>
      <t>o</t>
    </r>
  </si>
  <si>
    <r>
      <t>63</t>
    </r>
    <r>
      <rPr>
        <vertAlign val="superscript"/>
        <sz val="15"/>
        <rFont val="Arial"/>
        <family val="2"/>
      </rPr>
      <t>o</t>
    </r>
  </si>
  <si>
    <t>Version: 2011-09-20 Magnus Johansson - Schiedel Skorstenssystem AB</t>
  </si>
  <si>
    <t>OBS! DETTA BERÄKNINGSUNDERLAG GÄLLER ENDAST FÖR PERMETER MED 50 MM ISOLERING!!!</t>
  </si>
  <si>
    <t>Schiedel Permeter 50 - Beräkning av sidoförskjutning</t>
  </si>
  <si>
    <t>PERMETER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</si>
</sst>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Arial"/>
    </font>
    <font>
      <sz val="10"/>
      <name val="Arial"/>
    </font>
    <font>
      <vertAlign val="superscript"/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vertAlign val="superscript"/>
      <sz val="15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3" fontId="5" fillId="2" borderId="0" xfId="0" applyNumberFormat="1" applyFont="1" applyFill="1" applyBorder="1" applyProtection="1"/>
    <xf numFmtId="0" fontId="5" fillId="2" borderId="0" xfId="0" applyFont="1" applyFill="1" applyBorder="1" applyProtection="1"/>
    <xf numFmtId="3" fontId="5" fillId="3" borderId="1" xfId="0" applyNumberFormat="1" applyFont="1" applyFill="1" applyBorder="1" applyProtection="1"/>
    <xf numFmtId="3" fontId="5" fillId="4" borderId="2" xfId="0" applyNumberFormat="1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3" fontId="5" fillId="0" borderId="1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5" fillId="2" borderId="12" xfId="0" applyFont="1" applyFill="1" applyBorder="1" applyProtection="1"/>
    <xf numFmtId="0" fontId="4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5" fillId="2" borderId="9" xfId="0" applyFont="1" applyFill="1" applyBorder="1" applyProtection="1"/>
    <xf numFmtId="0" fontId="4" fillId="2" borderId="9" xfId="0" applyFont="1" applyFill="1" applyBorder="1" applyProtection="1"/>
    <xf numFmtId="0" fontId="3" fillId="2" borderId="6" xfId="0" applyFont="1" applyFill="1" applyBorder="1" applyProtection="1"/>
    <xf numFmtId="0" fontId="6" fillId="2" borderId="0" xfId="0" applyFont="1" applyFill="1" applyBorder="1" applyProtection="1"/>
    <xf numFmtId="0" fontId="3" fillId="2" borderId="7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Protection="1"/>
    <xf numFmtId="0" fontId="3" fillId="5" borderId="13" xfId="0" applyFont="1" applyFill="1" applyBorder="1" applyProtection="1"/>
    <xf numFmtId="0" fontId="3" fillId="5" borderId="6" xfId="0" applyFont="1" applyFill="1" applyBorder="1" applyProtection="1"/>
    <xf numFmtId="0" fontId="3" fillId="5" borderId="0" xfId="0" applyFont="1" applyFill="1" applyBorder="1" applyProtection="1"/>
    <xf numFmtId="0" fontId="3" fillId="5" borderId="7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1" fillId="2" borderId="0" xfId="0" applyFont="1" applyFill="1" applyBorder="1" applyProtection="1"/>
    <xf numFmtId="0" fontId="10" fillId="2" borderId="0" xfId="0" applyFont="1" applyFill="1" applyBorder="1" applyProtection="1"/>
    <xf numFmtId="164" fontId="8" fillId="2" borderId="0" xfId="0" applyNumberFormat="1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Protection="1"/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13" xfId="0" applyFont="1" applyFill="1" applyBorder="1" applyAlignment="1" applyProtection="1">
      <alignment horizontal="left" vertical="center" wrapText="1"/>
      <protection locked="0"/>
    </xf>
    <xf numFmtId="0" fontId="9" fillId="6" borderId="8" xfId="0" applyFont="1" applyFill="1" applyBorder="1" applyAlignment="1" applyProtection="1">
      <alignment horizontal="left" vertical="center" wrapText="1"/>
      <protection locked="0"/>
    </xf>
    <xf numFmtId="0" fontId="9" fillId="6" borderId="9" xfId="0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11" fillId="5" borderId="6" xfId="0" applyFont="1" applyFill="1" applyBorder="1" applyAlignment="1" applyProtection="1">
      <alignment horizontal="center" wrapText="1"/>
    </xf>
    <xf numFmtId="0" fontId="11" fillId="5" borderId="0" xfId="0" applyFont="1" applyFill="1" applyBorder="1" applyAlignment="1" applyProtection="1">
      <alignment horizontal="center" wrapText="1"/>
    </xf>
    <xf numFmtId="0" fontId="11" fillId="5" borderId="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104775</xdr:rowOff>
    </xdr:from>
    <xdr:to>
      <xdr:col>1</xdr:col>
      <xdr:colOff>0</xdr:colOff>
      <xdr:row>60</xdr:row>
      <xdr:rowOff>133350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447675" y="16402050"/>
          <a:ext cx="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247650</xdr:colOff>
      <xdr:row>13</xdr:row>
      <xdr:rowOff>0</xdr:rowOff>
    </xdr:from>
    <xdr:to>
      <xdr:col>14</xdr:col>
      <xdr:colOff>361950</xdr:colOff>
      <xdr:row>15</xdr:row>
      <xdr:rowOff>190500</xdr:rowOff>
    </xdr:to>
    <xdr:grpSp>
      <xdr:nvGrpSpPr>
        <xdr:cNvPr id="3176" name="Group 104"/>
        <xdr:cNvGrpSpPr>
          <a:grpSpLocks/>
        </xdr:cNvGrpSpPr>
      </xdr:nvGrpSpPr>
      <xdr:grpSpPr bwMode="auto">
        <a:xfrm>
          <a:off x="6238875" y="2914650"/>
          <a:ext cx="2552700" cy="504825"/>
          <a:chOff x="682" y="306"/>
          <a:chExt cx="268" cy="63"/>
        </a:xfrm>
      </xdr:grpSpPr>
      <xdr:pic>
        <xdr:nvPicPr>
          <xdr:cNvPr id="3170" name="Picture 98" descr="Gul skorsten i hu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2" y="306"/>
            <a:ext cx="59" cy="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74" name="Picture 102" descr="Schiedel-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1" y="316"/>
            <a:ext cx="199" cy="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104775</xdr:colOff>
      <xdr:row>4</xdr:row>
      <xdr:rowOff>295275</xdr:rowOff>
    </xdr:from>
    <xdr:to>
      <xdr:col>13</xdr:col>
      <xdr:colOff>533400</xdr:colOff>
      <xdr:row>8</xdr:row>
      <xdr:rowOff>142875</xdr:rowOff>
    </xdr:to>
    <xdr:pic>
      <xdr:nvPicPr>
        <xdr:cNvPr id="31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238250"/>
          <a:ext cx="164782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ADADA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showRowColHeaders="0" showZeros="0" tabSelected="1" showOutlineSymbols="0" zoomScaleNormal="100" workbookViewId="0">
      <selection activeCell="B27" sqref="B27:O28"/>
    </sheetView>
  </sheetViews>
  <sheetFormatPr defaultRowHeight="25.5" x14ac:dyDescent="0.35"/>
  <cols>
    <col min="1" max="1" width="6.7109375" style="9" customWidth="1"/>
    <col min="2" max="2" width="10.42578125" style="9" customWidth="1"/>
    <col min="3" max="3" width="6.28515625" style="9" customWidth="1"/>
    <col min="4" max="4" width="6.7109375" style="9" bestFit="1" customWidth="1"/>
    <col min="5" max="5" width="19" style="10" customWidth="1"/>
    <col min="6" max="6" width="9.140625" style="11"/>
    <col min="7" max="9" width="9.140625" style="9"/>
    <col min="10" max="10" width="4.140625" style="9" customWidth="1"/>
    <col min="11" max="16384" width="9.140625" style="9"/>
  </cols>
  <sheetData>
    <row r="1" spans="1:16" ht="16.5" customHeight="1" x14ac:dyDescent="0.35">
      <c r="A1" s="16"/>
      <c r="B1" s="17"/>
      <c r="C1" s="17"/>
      <c r="D1" s="17"/>
      <c r="E1" s="18"/>
      <c r="F1" s="19"/>
      <c r="G1" s="17"/>
      <c r="H1" s="17"/>
      <c r="I1" s="17"/>
      <c r="J1" s="17"/>
      <c r="K1" s="17"/>
      <c r="L1" s="17"/>
      <c r="M1" s="17"/>
      <c r="N1" s="17"/>
      <c r="O1" s="17"/>
      <c r="P1" s="20"/>
    </row>
    <row r="2" spans="1:16" ht="26.25" x14ac:dyDescent="0.4">
      <c r="A2" s="25"/>
      <c r="B2" s="26" t="s">
        <v>36</v>
      </c>
      <c r="C2" s="4"/>
      <c r="D2" s="4"/>
      <c r="E2" s="6"/>
      <c r="F2" s="3"/>
      <c r="G2" s="4"/>
      <c r="H2" s="4"/>
      <c r="I2" s="4"/>
      <c r="J2" s="4"/>
      <c r="K2" s="4"/>
      <c r="L2" s="4"/>
      <c r="M2" s="4"/>
      <c r="N2" s="4"/>
      <c r="O2" s="4"/>
      <c r="P2" s="27"/>
    </row>
    <row r="3" spans="1:16" x14ac:dyDescent="0.35">
      <c r="A3" s="25"/>
      <c r="B3" s="4" t="s">
        <v>14</v>
      </c>
      <c r="C3" s="4"/>
      <c r="D3" s="4"/>
      <c r="E3" s="6"/>
      <c r="F3" s="3"/>
      <c r="G3" s="4"/>
      <c r="H3" s="4"/>
      <c r="I3" s="4"/>
      <c r="J3" s="4"/>
      <c r="K3" s="4"/>
      <c r="L3" s="4"/>
      <c r="M3" s="4"/>
      <c r="N3" s="4"/>
      <c r="O3" s="4"/>
      <c r="P3" s="27"/>
    </row>
    <row r="4" spans="1:16" ht="6" customHeight="1" thickBot="1" x14ac:dyDescent="0.4">
      <c r="A4" s="25"/>
      <c r="B4" s="4"/>
      <c r="C4" s="4"/>
      <c r="D4" s="4"/>
      <c r="E4" s="6"/>
      <c r="F4" s="3"/>
      <c r="G4" s="4"/>
      <c r="H4" s="4"/>
      <c r="I4" s="4"/>
      <c r="J4" s="4"/>
      <c r="K4" s="4"/>
      <c r="L4" s="4"/>
      <c r="M4" s="4"/>
      <c r="N4" s="4"/>
      <c r="O4" s="4"/>
      <c r="P4" s="27"/>
    </row>
    <row r="5" spans="1:16" ht="26.25" thickBot="1" x14ac:dyDescent="0.4">
      <c r="A5" s="25"/>
      <c r="B5" s="29" t="s">
        <v>7</v>
      </c>
      <c r="C5" s="29"/>
      <c r="D5" s="29"/>
      <c r="E5" s="12">
        <v>130</v>
      </c>
      <c r="F5" s="39" t="s">
        <v>22</v>
      </c>
      <c r="G5" s="39"/>
      <c r="H5" s="4"/>
      <c r="I5" s="4"/>
      <c r="J5" s="4"/>
      <c r="K5" s="30"/>
      <c r="L5" s="31"/>
      <c r="M5" s="31"/>
      <c r="N5" s="31"/>
      <c r="O5" s="32"/>
      <c r="P5" s="27"/>
    </row>
    <row r="6" spans="1:16" ht="6" customHeight="1" thickBot="1" x14ac:dyDescent="0.4">
      <c r="A6" s="25"/>
      <c r="B6" s="40"/>
      <c r="C6" s="40"/>
      <c r="D6" s="40"/>
      <c r="E6" s="6"/>
      <c r="F6" s="39"/>
      <c r="G6" s="39"/>
      <c r="H6" s="4"/>
      <c r="I6" s="4"/>
      <c r="J6" s="4"/>
      <c r="K6" s="33"/>
      <c r="L6" s="34"/>
      <c r="M6" s="34"/>
      <c r="N6" s="34"/>
      <c r="O6" s="35"/>
      <c r="P6" s="27"/>
    </row>
    <row r="7" spans="1:16" ht="26.25" thickBot="1" x14ac:dyDescent="0.4">
      <c r="A7" s="25"/>
      <c r="B7" s="29" t="s">
        <v>8</v>
      </c>
      <c r="C7" s="29"/>
      <c r="D7" s="29"/>
      <c r="E7" s="12">
        <v>45</v>
      </c>
      <c r="F7" s="39" t="s">
        <v>15</v>
      </c>
      <c r="G7" s="39"/>
      <c r="H7" s="4"/>
      <c r="I7" s="4"/>
      <c r="J7" s="4"/>
      <c r="K7" s="33"/>
      <c r="L7" s="34"/>
      <c r="M7" s="34"/>
      <c r="N7" s="34"/>
      <c r="O7" s="35"/>
      <c r="P7" s="27"/>
    </row>
    <row r="8" spans="1:16" ht="6" customHeight="1" thickBot="1" x14ac:dyDescent="0.4">
      <c r="A8" s="25"/>
      <c r="B8" s="40"/>
      <c r="C8" s="40"/>
      <c r="D8" s="40"/>
      <c r="E8" s="6"/>
      <c r="F8" s="39"/>
      <c r="G8" s="39"/>
      <c r="H8" s="4"/>
      <c r="I8" s="4"/>
      <c r="J8" s="4"/>
      <c r="K8" s="33"/>
      <c r="L8" s="34"/>
      <c r="M8" s="34"/>
      <c r="N8" s="34"/>
      <c r="O8" s="35"/>
      <c r="P8" s="27"/>
    </row>
    <row r="9" spans="1:16" ht="26.25" thickBot="1" x14ac:dyDescent="0.4">
      <c r="A9" s="25"/>
      <c r="B9" s="29" t="s">
        <v>6</v>
      </c>
      <c r="C9" s="41">
        <v>955</v>
      </c>
      <c r="D9" s="29" t="s">
        <v>9</v>
      </c>
      <c r="E9" s="12">
        <v>0</v>
      </c>
      <c r="F9" s="39" t="s">
        <v>16</v>
      </c>
      <c r="G9" s="39"/>
      <c r="H9" s="4"/>
      <c r="I9" s="4"/>
      <c r="J9" s="4"/>
      <c r="K9" s="33"/>
      <c r="L9" s="34"/>
      <c r="M9" s="34"/>
      <c r="N9" s="34"/>
      <c r="O9" s="35"/>
      <c r="P9" s="27"/>
    </row>
    <row r="10" spans="1:16" ht="6" customHeight="1" thickBot="1" x14ac:dyDescent="0.4">
      <c r="A10" s="25"/>
      <c r="B10" s="40"/>
      <c r="C10" s="40"/>
      <c r="D10" s="40"/>
      <c r="E10" s="6"/>
      <c r="F10" s="39"/>
      <c r="G10" s="39"/>
      <c r="H10" s="4"/>
      <c r="I10" s="4"/>
      <c r="J10" s="4"/>
      <c r="K10" s="55" t="s">
        <v>21</v>
      </c>
      <c r="L10" s="56"/>
      <c r="M10" s="56"/>
      <c r="N10" s="56"/>
      <c r="O10" s="57"/>
      <c r="P10" s="27"/>
    </row>
    <row r="11" spans="1:16" ht="26.25" thickBot="1" x14ac:dyDescent="0.4">
      <c r="A11" s="25"/>
      <c r="B11" s="29" t="s">
        <v>6</v>
      </c>
      <c r="C11" s="41">
        <v>455</v>
      </c>
      <c r="D11" s="29" t="s">
        <v>9</v>
      </c>
      <c r="E11" s="12">
        <v>2</v>
      </c>
      <c r="F11" s="39" t="s">
        <v>16</v>
      </c>
      <c r="G11" s="39"/>
      <c r="H11" s="4"/>
      <c r="I11" s="4"/>
      <c r="J11" s="4"/>
      <c r="K11" s="55"/>
      <c r="L11" s="56"/>
      <c r="M11" s="56"/>
      <c r="N11" s="56"/>
      <c r="O11" s="57"/>
      <c r="P11" s="27"/>
    </row>
    <row r="12" spans="1:16" ht="6" customHeight="1" thickBot="1" x14ac:dyDescent="0.4">
      <c r="A12" s="25"/>
      <c r="B12" s="40"/>
      <c r="C12" s="40"/>
      <c r="D12" s="40"/>
      <c r="E12" s="6"/>
      <c r="F12" s="39"/>
      <c r="G12" s="39"/>
      <c r="H12" s="4"/>
      <c r="I12" s="4"/>
      <c r="J12" s="4"/>
      <c r="K12" s="55"/>
      <c r="L12" s="56"/>
      <c r="M12" s="56"/>
      <c r="N12" s="56"/>
      <c r="O12" s="57"/>
      <c r="P12" s="27"/>
    </row>
    <row r="13" spans="1:16" ht="26.25" thickBot="1" x14ac:dyDescent="0.4">
      <c r="A13" s="25"/>
      <c r="B13" s="29" t="s">
        <v>6</v>
      </c>
      <c r="C13" s="41">
        <v>205</v>
      </c>
      <c r="D13" s="29" t="s">
        <v>9</v>
      </c>
      <c r="E13" s="12">
        <v>1</v>
      </c>
      <c r="F13" s="39" t="s">
        <v>16</v>
      </c>
      <c r="G13" s="39"/>
      <c r="H13" s="4"/>
      <c r="I13" s="4"/>
      <c r="J13" s="4"/>
      <c r="K13" s="33"/>
      <c r="L13" s="34"/>
      <c r="M13" s="34"/>
      <c r="N13" s="34"/>
      <c r="O13" s="35"/>
      <c r="P13" s="27"/>
    </row>
    <row r="14" spans="1:16" ht="6" customHeight="1" x14ac:dyDescent="0.35">
      <c r="A14" s="25"/>
      <c r="B14" s="29"/>
      <c r="C14" s="41"/>
      <c r="D14" s="29"/>
      <c r="E14" s="5"/>
      <c r="F14" s="39"/>
      <c r="G14" s="39"/>
      <c r="H14" s="4"/>
      <c r="I14" s="4"/>
      <c r="J14" s="4"/>
      <c r="K14" s="33"/>
      <c r="L14" s="34"/>
      <c r="M14" s="34"/>
      <c r="N14" s="34"/>
      <c r="O14" s="35"/>
      <c r="P14" s="27"/>
    </row>
    <row r="15" spans="1:16" ht="18.75" x14ac:dyDescent="0.25">
      <c r="A15" s="28"/>
      <c r="B15" s="39"/>
      <c r="C15" s="39"/>
      <c r="D15" s="39"/>
      <c r="E15" s="39"/>
      <c r="F15" s="39"/>
      <c r="G15" s="39"/>
      <c r="H15" s="4"/>
      <c r="I15" s="4"/>
      <c r="J15" s="4"/>
      <c r="K15" s="33"/>
      <c r="L15" s="34"/>
      <c r="M15" s="34"/>
      <c r="N15" s="34"/>
      <c r="O15" s="35"/>
      <c r="P15" s="27"/>
    </row>
    <row r="16" spans="1:16" ht="26.25" thickBot="1" x14ac:dyDescent="0.4">
      <c r="A16" s="25"/>
      <c r="B16" s="40"/>
      <c r="C16" s="29"/>
      <c r="D16" s="29"/>
      <c r="E16" s="5"/>
      <c r="F16" s="39"/>
      <c r="G16" s="39"/>
      <c r="H16" s="4"/>
      <c r="I16" s="4"/>
      <c r="J16" s="4"/>
      <c r="K16" s="36"/>
      <c r="L16" s="37"/>
      <c r="M16" s="37"/>
      <c r="N16" s="37"/>
      <c r="O16" s="38"/>
      <c r="P16" s="27"/>
    </row>
    <row r="17" spans="1:16" ht="26.25" thickBot="1" x14ac:dyDescent="0.4">
      <c r="A17" s="25"/>
      <c r="B17" s="29" t="s">
        <v>10</v>
      </c>
      <c r="C17" s="29"/>
      <c r="D17" s="29"/>
      <c r="E17" s="7">
        <f>(E23+E25)*SIN(E7*(3.14/180))+(E13*(C13)*SIN(E7*3.14/180))+(E11*(C11)*SIN(E7*3.14/180))+(E9*(C9)*SIN(E7*3.14/180))+(E15*(C15)*SIN(E7*3.14/180))</f>
        <v>939.3706656890314</v>
      </c>
      <c r="F17" s="39" t="s">
        <v>23</v>
      </c>
      <c r="G17" s="39"/>
      <c r="H17" s="4"/>
      <c r="I17" s="4"/>
      <c r="J17" s="4"/>
      <c r="K17" s="4"/>
      <c r="L17" s="4"/>
      <c r="M17" s="4"/>
      <c r="N17" s="4"/>
      <c r="O17" s="4"/>
      <c r="P17" s="27"/>
    </row>
    <row r="18" spans="1:16" ht="6" customHeight="1" thickBot="1" x14ac:dyDescent="0.4">
      <c r="A18" s="25"/>
      <c r="B18" s="40"/>
      <c r="C18" s="40"/>
      <c r="D18" s="40"/>
      <c r="E18" s="6"/>
      <c r="F18" s="39"/>
      <c r="G18" s="39"/>
      <c r="H18" s="4"/>
      <c r="I18" s="4"/>
      <c r="J18" s="4"/>
      <c r="K18" s="4"/>
      <c r="L18" s="4"/>
      <c r="M18" s="4"/>
      <c r="N18" s="4"/>
      <c r="O18" s="4"/>
      <c r="P18" s="27"/>
    </row>
    <row r="19" spans="1:16" ht="26.25" thickBot="1" x14ac:dyDescent="0.4">
      <c r="A19" s="25"/>
      <c r="B19" s="29" t="s">
        <v>11</v>
      </c>
      <c r="C19" s="29"/>
      <c r="D19" s="29"/>
      <c r="E19" s="7">
        <f>(E23+E25)*COS(E7*(3.14/180))+(E13*(C13)*COS(E7*3.14/180))+(E11*(C11)*COS(E7*3.14/180))+(E9*(C9)*COS(E7*3.14/180))+(E15*(C15)*COS(E7*3.14/180))+E23+E25</f>
        <v>1154.1190097232084</v>
      </c>
      <c r="F19" s="39" t="s">
        <v>24</v>
      </c>
      <c r="G19" s="39"/>
      <c r="H19" s="4"/>
      <c r="I19" s="4"/>
      <c r="J19" s="4"/>
      <c r="K19" s="13" t="s">
        <v>18</v>
      </c>
      <c r="L19" s="14"/>
      <c r="M19" s="14"/>
      <c r="N19" s="14"/>
      <c r="O19" s="15"/>
      <c r="P19" s="27"/>
    </row>
    <row r="20" spans="1:16" ht="5.25" customHeight="1" thickBot="1" x14ac:dyDescent="0.4">
      <c r="A20" s="25"/>
      <c r="B20" s="29"/>
      <c r="C20" s="29"/>
      <c r="D20" s="29"/>
      <c r="E20" s="5"/>
      <c r="F20" s="39"/>
      <c r="G20" s="39"/>
      <c r="H20" s="4"/>
      <c r="I20" s="4"/>
      <c r="J20" s="4"/>
      <c r="K20" s="44"/>
      <c r="L20" s="45"/>
      <c r="M20" s="45"/>
      <c r="N20" s="45"/>
      <c r="O20" s="46"/>
      <c r="P20" s="27"/>
    </row>
    <row r="21" spans="1:16" ht="26.25" thickBot="1" x14ac:dyDescent="0.4">
      <c r="A21" s="25"/>
      <c r="B21" s="29" t="s">
        <v>17</v>
      </c>
      <c r="C21" s="29"/>
      <c r="D21" s="29"/>
      <c r="E21" s="7">
        <f>E23+(E9*C9)+(E11*C11)+(E13*C13)+E23-E25</f>
        <v>1147</v>
      </c>
      <c r="F21" s="39" t="s">
        <v>25</v>
      </c>
      <c r="G21" s="39"/>
      <c r="H21" s="4"/>
      <c r="I21" s="4"/>
      <c r="J21" s="4"/>
      <c r="K21" s="47" t="s">
        <v>30</v>
      </c>
      <c r="L21" s="43" t="s">
        <v>31</v>
      </c>
      <c r="M21" s="43" t="s">
        <v>19</v>
      </c>
      <c r="N21" s="43" t="s">
        <v>32</v>
      </c>
      <c r="O21" s="48" t="s">
        <v>33</v>
      </c>
      <c r="P21" s="27"/>
    </row>
    <row r="22" spans="1:16" x14ac:dyDescent="0.35">
      <c r="A22" s="25"/>
      <c r="B22" s="29"/>
      <c r="C22" s="29"/>
      <c r="D22" s="29"/>
      <c r="E22" s="5"/>
      <c r="F22" s="39"/>
      <c r="G22" s="39"/>
      <c r="H22" s="4"/>
      <c r="I22" s="4"/>
      <c r="J22" s="4"/>
      <c r="K22" s="4"/>
      <c r="L22" s="4"/>
      <c r="M22" s="4"/>
      <c r="N22" s="4"/>
      <c r="O22" s="4"/>
      <c r="P22" s="27"/>
    </row>
    <row r="23" spans="1:16" x14ac:dyDescent="0.35">
      <c r="A23" s="25"/>
      <c r="B23" s="29" t="s">
        <v>12</v>
      </c>
      <c r="C23" s="29"/>
      <c r="D23" s="29"/>
      <c r="E23" s="8">
        <f>IF($E$7=30,VLOOKUP($E$5,Underlag!$D$3:$E$24,2),IF($E$7=15,VLOOKUP($E$5,Underlag!$B$3:$C$24,2),IF($E$7=45,VLOOKUP($E$5,Underlag!$F$3:$G$24,2),IF($E$7=52,VLOOKUP($E$5,Underlag!$H$3:$I$24,2),IF($E$7=63,VLOOKUP($E$5,Underlag!$J$3:$K$24,2))))))</f>
        <v>82</v>
      </c>
      <c r="F23" s="39" t="s">
        <v>26</v>
      </c>
      <c r="G23" s="39"/>
      <c r="H23" s="4"/>
      <c r="I23" s="4"/>
      <c r="J23" s="4"/>
      <c r="K23" s="4"/>
      <c r="L23" s="4"/>
      <c r="M23" s="4"/>
      <c r="N23" s="4"/>
      <c r="O23" s="4"/>
      <c r="P23" s="27"/>
    </row>
    <row r="24" spans="1:16" ht="6" customHeight="1" x14ac:dyDescent="0.35">
      <c r="A24" s="25"/>
      <c r="B24" s="40"/>
      <c r="C24" s="40"/>
      <c r="D24" s="40"/>
      <c r="E24" s="6"/>
      <c r="F24" s="39"/>
      <c r="G24" s="39"/>
      <c r="H24" s="4"/>
      <c r="I24" s="4"/>
      <c r="J24" s="4"/>
      <c r="K24" s="4"/>
      <c r="L24" s="4"/>
      <c r="M24" s="4"/>
      <c r="N24" s="4"/>
      <c r="O24" s="4"/>
      <c r="P24" s="27"/>
    </row>
    <row r="25" spans="1:16" x14ac:dyDescent="0.35">
      <c r="A25" s="25"/>
      <c r="B25" s="29" t="s">
        <v>13</v>
      </c>
      <c r="C25" s="29"/>
      <c r="D25" s="29"/>
      <c r="E25" s="8">
        <f>IF($E$7=30,VLOOKUP($E$5,Underlag!$D$27:$E$48,2),IF($E$7=15,VLOOKUP($E$5,Underlag!$B$27:$C$48,2),IF($E$7=45,VLOOKUP($E$5,Underlag!$F$27:$G$48,2),IF($E$7=52,VLOOKUP($E$5,Underlag!$H$27:$I$48,2),IF($E$7=63,VLOOKUP($E$5,Underlag!$J$27:$K$48,2))))))</f>
        <v>132</v>
      </c>
      <c r="F25" s="39" t="s">
        <v>29</v>
      </c>
      <c r="G25" s="39"/>
      <c r="H25" s="4"/>
      <c r="I25" s="4"/>
      <c r="J25" s="4"/>
      <c r="K25" s="4"/>
      <c r="L25" s="4"/>
      <c r="M25" s="4"/>
      <c r="N25" s="4"/>
      <c r="O25" s="4"/>
      <c r="P25" s="27"/>
    </row>
    <row r="26" spans="1:16" ht="26.25" thickBot="1" x14ac:dyDescent="0.4">
      <c r="A26" s="25"/>
      <c r="B26" s="29" t="s">
        <v>20</v>
      </c>
      <c r="C26" s="4"/>
      <c r="D26" s="4"/>
      <c r="E26" s="6"/>
      <c r="F26" s="3"/>
      <c r="G26" s="4"/>
      <c r="H26" s="4"/>
      <c r="I26" s="4"/>
      <c r="J26" s="4"/>
      <c r="K26" s="4"/>
      <c r="L26" s="4"/>
      <c r="M26" s="4"/>
      <c r="N26" s="4"/>
      <c r="O26" s="4"/>
      <c r="P26" s="27"/>
    </row>
    <row r="27" spans="1:16" ht="18.75" x14ac:dyDescent="0.25">
      <c r="A27" s="25"/>
      <c r="B27" s="49" t="s">
        <v>35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27"/>
    </row>
    <row r="28" spans="1:16" ht="19.5" thickBot="1" x14ac:dyDescent="0.3">
      <c r="A28" s="25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27"/>
    </row>
    <row r="29" spans="1:16" ht="26.25" thickBot="1" x14ac:dyDescent="0.4">
      <c r="A29" s="21"/>
      <c r="B29" s="22"/>
      <c r="C29" s="22"/>
      <c r="D29" s="22"/>
      <c r="E29" s="23"/>
      <c r="F29" s="24"/>
      <c r="G29" s="22"/>
      <c r="H29" s="22"/>
      <c r="I29" s="22"/>
      <c r="J29" s="22"/>
      <c r="K29" s="22"/>
      <c r="L29" s="22"/>
      <c r="M29" s="22"/>
      <c r="N29" s="22"/>
      <c r="O29" s="22"/>
      <c r="P29" s="42" t="s">
        <v>34</v>
      </c>
    </row>
    <row r="57" spans="2:12" x14ac:dyDescent="0.35">
      <c r="B57" s="4"/>
      <c r="C57" s="4"/>
      <c r="D57" s="4"/>
      <c r="F57" s="3"/>
      <c r="H57" s="4"/>
      <c r="J57" s="4"/>
      <c r="L57" s="4"/>
    </row>
    <row r="58" spans="2:12" x14ac:dyDescent="0.35">
      <c r="B58" s="4"/>
      <c r="C58" s="4"/>
      <c r="D58" s="4"/>
      <c r="F58" s="3"/>
      <c r="H58" s="4"/>
      <c r="J58" s="4"/>
      <c r="L58" s="4"/>
    </row>
    <row r="59" spans="2:12" x14ac:dyDescent="0.35">
      <c r="B59" s="4"/>
      <c r="C59" s="4"/>
      <c r="D59" s="4"/>
      <c r="F59" s="3"/>
      <c r="H59" s="4"/>
      <c r="J59" s="4"/>
      <c r="L59" s="4"/>
    </row>
    <row r="60" spans="2:12" x14ac:dyDescent="0.35">
      <c r="B60" s="4"/>
      <c r="C60" s="4"/>
      <c r="D60" s="4"/>
      <c r="F60" s="3"/>
      <c r="H60" s="4"/>
      <c r="J60" s="4"/>
      <c r="L60" s="4"/>
    </row>
    <row r="61" spans="2:12" x14ac:dyDescent="0.35">
      <c r="B61" s="4"/>
      <c r="C61" s="4"/>
      <c r="D61" s="4"/>
      <c r="F61" s="3"/>
      <c r="H61" s="4"/>
      <c r="J61" s="4"/>
      <c r="L61" s="4"/>
    </row>
    <row r="62" spans="2:12" x14ac:dyDescent="0.35">
      <c r="B62" s="4"/>
      <c r="C62" s="4"/>
      <c r="D62" s="4"/>
      <c r="F62" s="3"/>
      <c r="H62" s="4"/>
      <c r="J62" s="4"/>
      <c r="L62" s="4"/>
    </row>
    <row r="63" spans="2:12" x14ac:dyDescent="0.35">
      <c r="B63" s="4"/>
      <c r="C63" s="4"/>
      <c r="D63" s="4"/>
      <c r="F63" s="3"/>
      <c r="H63" s="4"/>
      <c r="J63" s="4"/>
      <c r="L63" s="4"/>
    </row>
    <row r="64" spans="2:12" x14ac:dyDescent="0.35">
      <c r="B64" s="4"/>
      <c r="C64" s="4"/>
      <c r="D64" s="4"/>
      <c r="F64" s="3"/>
      <c r="H64" s="4"/>
      <c r="J64" s="4"/>
      <c r="L64" s="4"/>
    </row>
    <row r="65" spans="2:12" x14ac:dyDescent="0.35">
      <c r="B65" s="4"/>
      <c r="C65" s="4"/>
      <c r="D65" s="4"/>
      <c r="F65" s="3"/>
      <c r="H65" s="4"/>
      <c r="J65" s="4"/>
      <c r="L65" s="4"/>
    </row>
    <row r="66" spans="2:12" x14ac:dyDescent="0.35">
      <c r="B66" s="4"/>
      <c r="C66" s="4"/>
      <c r="D66" s="4"/>
      <c r="F66" s="3"/>
      <c r="H66" s="4"/>
      <c r="J66" s="4"/>
      <c r="L66" s="4"/>
    </row>
    <row r="67" spans="2:12" x14ac:dyDescent="0.35">
      <c r="B67" s="4"/>
      <c r="C67" s="4"/>
      <c r="D67" s="4"/>
      <c r="F67" s="3"/>
      <c r="H67" s="4"/>
      <c r="J67" s="4"/>
      <c r="L67" s="4"/>
    </row>
    <row r="68" spans="2:12" x14ac:dyDescent="0.35">
      <c r="B68" s="4"/>
      <c r="C68" s="4"/>
      <c r="D68" s="4"/>
      <c r="F68" s="3"/>
      <c r="H68" s="4"/>
      <c r="J68" s="4"/>
      <c r="L68" s="4"/>
    </row>
    <row r="69" spans="2:12" x14ac:dyDescent="0.35">
      <c r="B69" s="4"/>
      <c r="C69" s="4"/>
      <c r="D69" s="4"/>
      <c r="F69" s="3"/>
      <c r="H69" s="4"/>
      <c r="J69" s="4"/>
      <c r="L69" s="4"/>
    </row>
    <row r="70" spans="2:12" x14ac:dyDescent="0.35">
      <c r="B70" s="4"/>
      <c r="C70" s="4"/>
      <c r="D70" s="4"/>
      <c r="F70" s="3"/>
      <c r="H70" s="4"/>
      <c r="J70" s="4"/>
      <c r="L70" s="4"/>
    </row>
    <row r="71" spans="2:12" x14ac:dyDescent="0.35">
      <c r="B71" s="4"/>
      <c r="C71" s="4"/>
      <c r="D71" s="4"/>
      <c r="F71" s="3"/>
      <c r="H71" s="4"/>
      <c r="J71" s="4"/>
      <c r="L71" s="4"/>
    </row>
    <row r="72" spans="2:12" x14ac:dyDescent="0.35">
      <c r="B72" s="4"/>
      <c r="C72" s="4"/>
      <c r="D72" s="4"/>
      <c r="F72" s="3"/>
      <c r="H72" s="4"/>
      <c r="J72" s="4"/>
      <c r="L72" s="4"/>
    </row>
    <row r="73" spans="2:12" x14ac:dyDescent="0.35">
      <c r="B73" s="4"/>
      <c r="C73" s="4"/>
      <c r="D73" s="4"/>
      <c r="F73" s="3"/>
      <c r="H73" s="4"/>
      <c r="J73" s="4"/>
      <c r="L73" s="4"/>
    </row>
    <row r="74" spans="2:12" x14ac:dyDescent="0.35">
      <c r="B74" s="4"/>
      <c r="C74" s="4"/>
      <c r="D74" s="4"/>
      <c r="F74" s="3"/>
      <c r="H74" s="4"/>
      <c r="J74" s="4"/>
      <c r="L74" s="4"/>
    </row>
    <row r="75" spans="2:12" x14ac:dyDescent="0.35">
      <c r="B75" s="4"/>
      <c r="C75" s="4"/>
      <c r="D75" s="4"/>
      <c r="F75" s="3"/>
      <c r="H75" s="4"/>
      <c r="J75" s="4"/>
      <c r="L75" s="4"/>
    </row>
    <row r="76" spans="2:12" x14ac:dyDescent="0.35">
      <c r="B76" s="4"/>
      <c r="C76" s="4"/>
      <c r="D76" s="4"/>
      <c r="F76" s="3"/>
      <c r="H76" s="4"/>
      <c r="J76" s="4"/>
      <c r="L76" s="4"/>
    </row>
    <row r="77" spans="2:12" x14ac:dyDescent="0.35">
      <c r="B77" s="4"/>
      <c r="C77" s="4"/>
      <c r="D77" s="4"/>
      <c r="F77" s="3"/>
      <c r="H77" s="4"/>
      <c r="J77" s="4"/>
      <c r="L77" s="4"/>
    </row>
    <row r="78" spans="2:12" x14ac:dyDescent="0.35">
      <c r="B78" s="4"/>
      <c r="C78" s="4"/>
      <c r="D78" s="4"/>
      <c r="F78" s="3"/>
      <c r="H78" s="4"/>
      <c r="J78" s="4"/>
      <c r="L78" s="4"/>
    </row>
    <row r="79" spans="2:12" x14ac:dyDescent="0.35">
      <c r="B79" s="4"/>
      <c r="C79" s="4"/>
      <c r="D79" s="4"/>
      <c r="F79" s="3"/>
      <c r="H79" s="4"/>
      <c r="J79" s="4"/>
      <c r="L79" s="4"/>
    </row>
    <row r="80" spans="2:12" x14ac:dyDescent="0.35">
      <c r="B80" s="4"/>
      <c r="C80" s="4"/>
      <c r="D80" s="4"/>
      <c r="F80" s="3"/>
      <c r="H80" s="4"/>
      <c r="J80" s="4"/>
      <c r="L80" s="4"/>
    </row>
    <row r="81" spans="2:12" x14ac:dyDescent="0.35">
      <c r="B81" s="4"/>
      <c r="C81" s="4"/>
      <c r="D81" s="4"/>
      <c r="F81" s="3"/>
      <c r="H81" s="4"/>
      <c r="J81" s="4"/>
      <c r="L81" s="4"/>
    </row>
    <row r="82" spans="2:12" x14ac:dyDescent="0.35">
      <c r="B82" s="4"/>
      <c r="C82" s="4"/>
      <c r="D82" s="4"/>
      <c r="F82" s="3"/>
      <c r="H82" s="4"/>
      <c r="J82" s="4"/>
      <c r="L82" s="4"/>
    </row>
    <row r="83" spans="2:12" x14ac:dyDescent="0.35">
      <c r="B83" s="4"/>
      <c r="C83" s="4"/>
      <c r="D83" s="4"/>
      <c r="F83" s="3"/>
      <c r="H83" s="4"/>
      <c r="J83" s="4"/>
      <c r="L83" s="4"/>
    </row>
    <row r="84" spans="2:12" x14ac:dyDescent="0.35">
      <c r="B84" s="4"/>
      <c r="C84" s="4"/>
      <c r="D84" s="4"/>
      <c r="F84" s="3"/>
      <c r="H84" s="4"/>
      <c r="J84" s="4"/>
      <c r="L84" s="4"/>
    </row>
    <row r="85" spans="2:12" x14ac:dyDescent="0.35">
      <c r="B85" s="4"/>
      <c r="C85" s="4"/>
      <c r="D85" s="4"/>
      <c r="F85" s="3"/>
      <c r="H85" s="4"/>
      <c r="J85" s="4"/>
      <c r="L85" s="4"/>
    </row>
    <row r="86" spans="2:12" x14ac:dyDescent="0.35">
      <c r="B86" s="4"/>
      <c r="C86" s="4"/>
      <c r="D86" s="4"/>
      <c r="F86" s="3"/>
      <c r="H86" s="4"/>
      <c r="J86" s="4"/>
      <c r="L86" s="4"/>
    </row>
    <row r="87" spans="2:12" x14ac:dyDescent="0.35">
      <c r="B87" s="4"/>
      <c r="C87" s="4"/>
      <c r="D87" s="4"/>
      <c r="F87" s="3"/>
      <c r="H87" s="4"/>
      <c r="J87" s="4"/>
      <c r="L87" s="4"/>
    </row>
    <row r="88" spans="2:12" x14ac:dyDescent="0.35">
      <c r="B88" s="4"/>
      <c r="C88" s="4"/>
      <c r="D88" s="4"/>
      <c r="F88" s="3"/>
      <c r="H88" s="4"/>
      <c r="J88" s="4"/>
      <c r="L88" s="4"/>
    </row>
    <row r="89" spans="2:12" x14ac:dyDescent="0.35">
      <c r="B89" s="4"/>
      <c r="C89" s="4"/>
      <c r="D89" s="4"/>
      <c r="F89" s="3"/>
      <c r="H89" s="4"/>
      <c r="J89" s="4"/>
      <c r="L89" s="4"/>
    </row>
    <row r="90" spans="2:12" x14ac:dyDescent="0.35">
      <c r="B90" s="4"/>
      <c r="C90" s="4"/>
      <c r="D90" s="4"/>
      <c r="F90" s="3"/>
      <c r="H90" s="4"/>
      <c r="J90" s="4"/>
      <c r="L90" s="4"/>
    </row>
    <row r="91" spans="2:12" x14ac:dyDescent="0.35">
      <c r="B91" s="4"/>
      <c r="C91" s="4"/>
      <c r="D91" s="4"/>
      <c r="F91" s="3"/>
      <c r="H91" s="4"/>
      <c r="J91" s="4"/>
      <c r="L91" s="4"/>
    </row>
    <row r="92" spans="2:12" x14ac:dyDescent="0.35">
      <c r="B92" s="4"/>
      <c r="C92" s="4"/>
      <c r="D92" s="4"/>
      <c r="F92" s="3"/>
      <c r="H92" s="4"/>
      <c r="J92" s="4"/>
      <c r="L92" s="4"/>
    </row>
    <row r="93" spans="2:12" x14ac:dyDescent="0.35">
      <c r="B93" s="4"/>
      <c r="C93" s="4"/>
      <c r="D93" s="4"/>
      <c r="F93" s="3"/>
      <c r="H93" s="4"/>
      <c r="J93" s="4"/>
      <c r="L93" s="4"/>
    </row>
    <row r="94" spans="2:12" x14ac:dyDescent="0.35">
      <c r="B94" s="4"/>
      <c r="C94" s="4"/>
      <c r="D94" s="4"/>
      <c r="F94" s="3"/>
      <c r="H94" s="4"/>
      <c r="J94" s="4"/>
      <c r="L94" s="4"/>
    </row>
    <row r="95" spans="2:12" x14ac:dyDescent="0.35">
      <c r="B95" s="4"/>
      <c r="C95" s="4"/>
      <c r="D95" s="4"/>
      <c r="F95" s="3"/>
      <c r="H95" s="4"/>
      <c r="J95" s="4"/>
      <c r="L95" s="4"/>
    </row>
    <row r="96" spans="2:12" x14ac:dyDescent="0.35">
      <c r="B96" s="4"/>
      <c r="C96" s="4"/>
      <c r="D96" s="4"/>
      <c r="F96" s="3"/>
      <c r="H96" s="4"/>
      <c r="J96" s="4"/>
      <c r="L96" s="4"/>
    </row>
    <row r="97" spans="2:12" x14ac:dyDescent="0.35">
      <c r="B97" s="4"/>
      <c r="C97" s="4"/>
      <c r="D97" s="4"/>
      <c r="F97" s="3"/>
      <c r="H97" s="4"/>
      <c r="J97" s="4"/>
      <c r="L97" s="4"/>
    </row>
    <row r="98" spans="2:12" x14ac:dyDescent="0.35">
      <c r="B98" s="4"/>
      <c r="C98" s="4"/>
      <c r="D98" s="4"/>
      <c r="F98" s="3"/>
      <c r="H98" s="4"/>
      <c r="J98" s="4"/>
      <c r="L98" s="4"/>
    </row>
    <row r="99" spans="2:12" x14ac:dyDescent="0.35">
      <c r="B99" s="4"/>
      <c r="C99" s="4"/>
      <c r="D99" s="4"/>
      <c r="F99" s="3"/>
      <c r="H99" s="4"/>
      <c r="J99" s="4"/>
      <c r="L99" s="4"/>
    </row>
    <row r="100" spans="2:12" x14ac:dyDescent="0.35">
      <c r="B100" s="4"/>
      <c r="C100" s="4"/>
      <c r="D100" s="4"/>
      <c r="F100" s="3"/>
      <c r="H100" s="4"/>
      <c r="J100" s="4"/>
      <c r="L100" s="4"/>
    </row>
  </sheetData>
  <sheetProtection password="C6E0" sheet="1" objects="1" scenarios="1" selectLockedCells="1"/>
  <mergeCells count="2">
    <mergeCell ref="B27:O28"/>
    <mergeCell ref="K10:O12"/>
  </mergeCells>
  <phoneticPr fontId="0" type="noConversion"/>
  <printOptions horizontalCentered="1" verticalCentered="1"/>
  <pageMargins left="0.59055118110236227" right="0.59055118110236227" top="0.70499999999999996" bottom="0.59055118110236227" header="0.41" footer="0.37"/>
  <pageSetup paperSize="9" scale="94" orientation="landscape" verticalDpi="360" r:id="rId1"/>
  <headerFooter alignWithMargins="0">
    <oddHeader>&amp;L&amp;"Arial,Fet"&amp;12Schiedel Skorstenssystem AB</oddHeader>
    <oddFooter>&amp;L&amp;6Ref: &amp;Z&amp;F
&amp;D &amp;T&amp;C&amp;P(&amp;N)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RowHeight="12.75" x14ac:dyDescent="0.2"/>
  <sheetData>
    <row r="1" spans="1:11" x14ac:dyDescent="0.2">
      <c r="A1" t="s">
        <v>37</v>
      </c>
    </row>
    <row r="2" spans="1:11" x14ac:dyDescent="0.2">
      <c r="A2" t="s">
        <v>27</v>
      </c>
      <c r="C2">
        <v>15</v>
      </c>
      <c r="E2">
        <v>30</v>
      </c>
      <c r="G2">
        <v>45</v>
      </c>
      <c r="I2">
        <v>52</v>
      </c>
      <c r="K2">
        <v>63</v>
      </c>
    </row>
    <row r="3" spans="1:11" x14ac:dyDescent="0.2">
      <c r="B3">
        <v>80</v>
      </c>
      <c r="C3" t="s">
        <v>5</v>
      </c>
      <c r="D3">
        <v>80</v>
      </c>
      <c r="E3" t="s">
        <v>5</v>
      </c>
      <c r="F3">
        <v>80</v>
      </c>
      <c r="G3" t="s">
        <v>5</v>
      </c>
      <c r="H3">
        <v>80</v>
      </c>
      <c r="I3" t="s">
        <v>5</v>
      </c>
      <c r="J3">
        <v>80</v>
      </c>
      <c r="K3" t="s">
        <v>5</v>
      </c>
    </row>
    <row r="4" spans="1:11" x14ac:dyDescent="0.2">
      <c r="B4">
        <v>90</v>
      </c>
      <c r="C4" t="s">
        <v>5</v>
      </c>
      <c r="D4">
        <v>90</v>
      </c>
      <c r="E4" t="s">
        <v>5</v>
      </c>
      <c r="F4">
        <v>90</v>
      </c>
      <c r="G4" t="s">
        <v>5</v>
      </c>
      <c r="H4">
        <v>90</v>
      </c>
      <c r="I4" t="s">
        <v>5</v>
      </c>
      <c r="J4">
        <v>90</v>
      </c>
      <c r="K4" t="s">
        <v>5</v>
      </c>
    </row>
    <row r="5" spans="1:11" x14ac:dyDescent="0.2">
      <c r="B5">
        <v>100</v>
      </c>
      <c r="C5" t="s">
        <v>5</v>
      </c>
      <c r="D5">
        <v>100</v>
      </c>
      <c r="E5" t="s">
        <v>5</v>
      </c>
      <c r="F5">
        <v>100</v>
      </c>
      <c r="G5" t="s">
        <v>5</v>
      </c>
      <c r="H5">
        <v>100</v>
      </c>
      <c r="I5">
        <v>111</v>
      </c>
      <c r="J5">
        <v>100</v>
      </c>
      <c r="K5">
        <v>124</v>
      </c>
    </row>
    <row r="6" spans="1:11" x14ac:dyDescent="0.2">
      <c r="B6">
        <v>120</v>
      </c>
      <c r="C6" t="s">
        <v>5</v>
      </c>
      <c r="D6">
        <v>120</v>
      </c>
      <c r="E6" t="s">
        <v>5</v>
      </c>
      <c r="F6">
        <v>120</v>
      </c>
      <c r="G6" t="s">
        <v>5</v>
      </c>
      <c r="H6">
        <v>120</v>
      </c>
      <c r="I6" t="s">
        <v>5</v>
      </c>
      <c r="J6">
        <v>120</v>
      </c>
      <c r="K6" t="s">
        <v>5</v>
      </c>
    </row>
    <row r="7" spans="1:11" x14ac:dyDescent="0.2">
      <c r="B7">
        <v>130</v>
      </c>
      <c r="C7">
        <v>57</v>
      </c>
      <c r="D7">
        <v>130</v>
      </c>
      <c r="E7">
        <v>82</v>
      </c>
      <c r="F7">
        <v>130</v>
      </c>
      <c r="G7">
        <v>82</v>
      </c>
      <c r="H7">
        <v>130</v>
      </c>
      <c r="I7">
        <v>119</v>
      </c>
      <c r="J7">
        <v>130</v>
      </c>
      <c r="K7">
        <v>132</v>
      </c>
    </row>
    <row r="8" spans="1:11" x14ac:dyDescent="0.2">
      <c r="B8">
        <v>140</v>
      </c>
      <c r="C8" t="s">
        <v>5</v>
      </c>
      <c r="D8">
        <v>140</v>
      </c>
      <c r="E8" t="s">
        <v>5</v>
      </c>
      <c r="F8">
        <v>140</v>
      </c>
      <c r="G8" t="s">
        <v>5</v>
      </c>
      <c r="H8">
        <v>140</v>
      </c>
      <c r="I8" t="s">
        <v>5</v>
      </c>
      <c r="J8">
        <v>140</v>
      </c>
      <c r="K8" t="s">
        <v>5</v>
      </c>
    </row>
    <row r="9" spans="1:11" x14ac:dyDescent="0.2">
      <c r="B9">
        <v>150</v>
      </c>
      <c r="C9">
        <v>57</v>
      </c>
      <c r="D9">
        <v>150</v>
      </c>
      <c r="E9">
        <v>82</v>
      </c>
      <c r="F9">
        <v>150</v>
      </c>
      <c r="G9">
        <v>92</v>
      </c>
      <c r="H9">
        <v>150</v>
      </c>
      <c r="I9">
        <v>126</v>
      </c>
      <c r="J9">
        <v>150</v>
      </c>
      <c r="K9">
        <v>138</v>
      </c>
    </row>
    <row r="10" spans="1:11" x14ac:dyDescent="0.2">
      <c r="B10">
        <v>160</v>
      </c>
      <c r="C10" t="s">
        <v>5</v>
      </c>
      <c r="D10">
        <v>160</v>
      </c>
      <c r="E10" t="s">
        <v>5</v>
      </c>
      <c r="F10">
        <v>160</v>
      </c>
      <c r="G10" t="s">
        <v>5</v>
      </c>
      <c r="H10">
        <v>160</v>
      </c>
      <c r="I10" t="s">
        <v>5</v>
      </c>
      <c r="J10">
        <v>160</v>
      </c>
      <c r="K10" t="s">
        <v>5</v>
      </c>
    </row>
    <row r="11" spans="1:11" x14ac:dyDescent="0.2">
      <c r="B11">
        <v>180</v>
      </c>
      <c r="C11" t="s">
        <v>5</v>
      </c>
      <c r="D11">
        <v>180</v>
      </c>
      <c r="E11" t="s">
        <v>5</v>
      </c>
      <c r="F11">
        <v>180</v>
      </c>
      <c r="G11" t="s">
        <v>5</v>
      </c>
      <c r="H11">
        <v>180</v>
      </c>
      <c r="I11" t="s">
        <v>5</v>
      </c>
      <c r="J11">
        <v>180</v>
      </c>
      <c r="K11" t="s">
        <v>5</v>
      </c>
    </row>
    <row r="12" spans="1:11" x14ac:dyDescent="0.2">
      <c r="B12">
        <v>200</v>
      </c>
      <c r="C12">
        <v>57</v>
      </c>
      <c r="D12">
        <v>200</v>
      </c>
      <c r="E12">
        <v>82</v>
      </c>
      <c r="F12">
        <v>200</v>
      </c>
      <c r="G12">
        <v>102</v>
      </c>
      <c r="H12">
        <v>200</v>
      </c>
      <c r="I12">
        <v>138</v>
      </c>
      <c r="J12">
        <v>200</v>
      </c>
      <c r="K12">
        <v>152</v>
      </c>
    </row>
    <row r="13" spans="1:11" x14ac:dyDescent="0.2">
      <c r="B13">
        <v>225</v>
      </c>
      <c r="C13" t="s">
        <v>5</v>
      </c>
      <c r="D13">
        <v>225</v>
      </c>
      <c r="E13" t="s">
        <v>5</v>
      </c>
      <c r="F13">
        <v>225</v>
      </c>
      <c r="G13" t="s">
        <v>5</v>
      </c>
      <c r="H13">
        <v>225</v>
      </c>
      <c r="I13" t="s">
        <v>5</v>
      </c>
      <c r="J13">
        <v>225</v>
      </c>
      <c r="K13" t="s">
        <v>5</v>
      </c>
    </row>
    <row r="14" spans="1:11" x14ac:dyDescent="0.2">
      <c r="B14">
        <v>250</v>
      </c>
      <c r="C14">
        <v>57</v>
      </c>
      <c r="D14">
        <v>250</v>
      </c>
      <c r="E14">
        <v>82</v>
      </c>
      <c r="F14">
        <v>250</v>
      </c>
      <c r="G14">
        <v>123</v>
      </c>
      <c r="H14">
        <v>250</v>
      </c>
      <c r="I14">
        <v>151</v>
      </c>
      <c r="J14">
        <v>250</v>
      </c>
      <c r="K14">
        <v>165</v>
      </c>
    </row>
    <row r="15" spans="1:11" x14ac:dyDescent="0.2">
      <c r="B15">
        <v>300</v>
      </c>
      <c r="C15" t="s">
        <v>5</v>
      </c>
      <c r="D15">
        <v>300</v>
      </c>
      <c r="E15" t="s">
        <v>5</v>
      </c>
      <c r="F15">
        <v>300</v>
      </c>
      <c r="G15" t="s">
        <v>5</v>
      </c>
      <c r="H15">
        <v>300</v>
      </c>
      <c r="I15" t="s">
        <v>5</v>
      </c>
      <c r="J15">
        <v>300</v>
      </c>
      <c r="K15" t="s">
        <v>5</v>
      </c>
    </row>
    <row r="16" spans="1:11" x14ac:dyDescent="0.2">
      <c r="B16">
        <v>350</v>
      </c>
      <c r="C16" t="s">
        <v>5</v>
      </c>
      <c r="D16">
        <v>350</v>
      </c>
      <c r="E16" t="s">
        <v>5</v>
      </c>
      <c r="F16">
        <v>350</v>
      </c>
      <c r="G16" t="s">
        <v>5</v>
      </c>
      <c r="H16">
        <v>350</v>
      </c>
      <c r="I16" t="s">
        <v>5</v>
      </c>
      <c r="J16">
        <v>350</v>
      </c>
      <c r="K16" t="s">
        <v>5</v>
      </c>
    </row>
    <row r="17" spans="1:11" x14ac:dyDescent="0.2">
      <c r="B17">
        <v>400</v>
      </c>
      <c r="C17" t="s">
        <v>5</v>
      </c>
      <c r="D17">
        <v>400</v>
      </c>
      <c r="E17" t="s">
        <v>5</v>
      </c>
      <c r="F17">
        <v>400</v>
      </c>
      <c r="G17" t="s">
        <v>5</v>
      </c>
      <c r="H17">
        <v>400</v>
      </c>
      <c r="I17" t="s">
        <v>5</v>
      </c>
      <c r="J17">
        <v>400</v>
      </c>
      <c r="K17" t="s">
        <v>5</v>
      </c>
    </row>
    <row r="18" spans="1:11" x14ac:dyDescent="0.2">
      <c r="B18">
        <v>450</v>
      </c>
      <c r="C18" t="s">
        <v>5</v>
      </c>
      <c r="D18">
        <v>450</v>
      </c>
      <c r="E18" t="s">
        <v>5</v>
      </c>
      <c r="F18">
        <v>450</v>
      </c>
      <c r="G18" t="s">
        <v>5</v>
      </c>
      <c r="H18">
        <v>450</v>
      </c>
      <c r="I18" t="s">
        <v>5</v>
      </c>
      <c r="J18">
        <v>450</v>
      </c>
      <c r="K18" t="s">
        <v>5</v>
      </c>
    </row>
    <row r="19" spans="1:11" x14ac:dyDescent="0.2">
      <c r="B19">
        <v>500</v>
      </c>
      <c r="C19" t="s">
        <v>5</v>
      </c>
      <c r="D19">
        <v>500</v>
      </c>
      <c r="E19" t="s">
        <v>5</v>
      </c>
      <c r="F19">
        <v>500</v>
      </c>
      <c r="G19" t="s">
        <v>5</v>
      </c>
      <c r="H19">
        <v>500</v>
      </c>
      <c r="I19" t="s">
        <v>5</v>
      </c>
      <c r="J19">
        <v>500</v>
      </c>
      <c r="K19" t="s">
        <v>5</v>
      </c>
    </row>
    <row r="20" spans="1:11" x14ac:dyDescent="0.2">
      <c r="B20">
        <v>600</v>
      </c>
      <c r="C20" t="s">
        <v>5</v>
      </c>
      <c r="D20">
        <v>600</v>
      </c>
      <c r="E20" t="s">
        <v>5</v>
      </c>
      <c r="F20">
        <v>600</v>
      </c>
      <c r="G20" t="s">
        <v>5</v>
      </c>
      <c r="H20">
        <v>600</v>
      </c>
      <c r="I20" t="s">
        <v>5</v>
      </c>
      <c r="J20">
        <v>600</v>
      </c>
      <c r="K20" t="s">
        <v>5</v>
      </c>
    </row>
    <row r="21" spans="1:11" x14ac:dyDescent="0.2">
      <c r="B21">
        <v>700</v>
      </c>
      <c r="C21" t="s">
        <v>5</v>
      </c>
      <c r="D21">
        <v>700</v>
      </c>
      <c r="E21" t="s">
        <v>5</v>
      </c>
      <c r="F21">
        <v>700</v>
      </c>
      <c r="G21" t="s">
        <v>5</v>
      </c>
      <c r="H21">
        <v>700</v>
      </c>
      <c r="I21" t="s">
        <v>5</v>
      </c>
      <c r="J21">
        <v>700</v>
      </c>
      <c r="K21" t="s">
        <v>5</v>
      </c>
    </row>
    <row r="22" spans="1:11" x14ac:dyDescent="0.2">
      <c r="B22">
        <v>800</v>
      </c>
      <c r="C22" t="s">
        <v>5</v>
      </c>
      <c r="D22">
        <v>800</v>
      </c>
      <c r="E22" t="s">
        <v>5</v>
      </c>
      <c r="F22">
        <v>800</v>
      </c>
      <c r="G22" t="s">
        <v>5</v>
      </c>
      <c r="H22">
        <v>800</v>
      </c>
      <c r="I22" t="s">
        <v>5</v>
      </c>
      <c r="J22">
        <v>800</v>
      </c>
      <c r="K22" t="s">
        <v>5</v>
      </c>
    </row>
    <row r="23" spans="1:11" x14ac:dyDescent="0.2">
      <c r="B23">
        <v>900</v>
      </c>
      <c r="C23" t="s">
        <v>5</v>
      </c>
      <c r="D23">
        <v>900</v>
      </c>
      <c r="E23" t="s">
        <v>5</v>
      </c>
      <c r="F23">
        <v>900</v>
      </c>
      <c r="G23" t="s">
        <v>5</v>
      </c>
      <c r="H23">
        <v>900</v>
      </c>
      <c r="I23" t="s">
        <v>5</v>
      </c>
      <c r="J23">
        <v>900</v>
      </c>
      <c r="K23" t="s">
        <v>5</v>
      </c>
    </row>
    <row r="24" spans="1:11" x14ac:dyDescent="0.2">
      <c r="B24">
        <v>1000</v>
      </c>
      <c r="C24" t="s">
        <v>5</v>
      </c>
      <c r="D24">
        <v>1000</v>
      </c>
      <c r="E24" t="s">
        <v>5</v>
      </c>
      <c r="F24">
        <v>1000</v>
      </c>
      <c r="G24" t="s">
        <v>5</v>
      </c>
      <c r="H24">
        <v>1000</v>
      </c>
      <c r="I24" t="s">
        <v>5</v>
      </c>
      <c r="J24">
        <v>1000</v>
      </c>
      <c r="K24" t="s">
        <v>5</v>
      </c>
    </row>
    <row r="26" spans="1:11" x14ac:dyDescent="0.2">
      <c r="A26" t="s">
        <v>28</v>
      </c>
      <c r="C26">
        <v>15</v>
      </c>
      <c r="E26">
        <v>30</v>
      </c>
      <c r="G26">
        <v>45</v>
      </c>
      <c r="I26">
        <v>52</v>
      </c>
      <c r="K26">
        <v>63</v>
      </c>
    </row>
    <row r="27" spans="1:11" x14ac:dyDescent="0.2">
      <c r="B27">
        <v>80</v>
      </c>
      <c r="C27" t="s">
        <v>5</v>
      </c>
      <c r="D27">
        <v>80</v>
      </c>
      <c r="E27" t="s">
        <v>5</v>
      </c>
      <c r="F27">
        <v>80</v>
      </c>
      <c r="G27" t="s">
        <v>5</v>
      </c>
      <c r="H27">
        <v>80</v>
      </c>
      <c r="I27" t="s">
        <v>5</v>
      </c>
      <c r="J27">
        <v>80</v>
      </c>
      <c r="K27" t="s">
        <v>5</v>
      </c>
    </row>
    <row r="28" spans="1:11" x14ac:dyDescent="0.2">
      <c r="B28">
        <v>90</v>
      </c>
      <c r="C28" t="s">
        <v>5</v>
      </c>
      <c r="D28">
        <v>90</v>
      </c>
      <c r="E28" t="s">
        <v>5</v>
      </c>
      <c r="F28">
        <v>90</v>
      </c>
      <c r="G28" t="s">
        <v>5</v>
      </c>
      <c r="H28">
        <v>90</v>
      </c>
      <c r="I28" t="s">
        <v>5</v>
      </c>
      <c r="J28">
        <v>90</v>
      </c>
      <c r="K28" t="s">
        <v>5</v>
      </c>
    </row>
    <row r="29" spans="1:11" x14ac:dyDescent="0.2">
      <c r="B29">
        <v>100</v>
      </c>
      <c r="C29" t="s">
        <v>5</v>
      </c>
      <c r="D29">
        <v>100</v>
      </c>
      <c r="E29" t="s">
        <v>5</v>
      </c>
      <c r="F29">
        <v>100</v>
      </c>
      <c r="G29" t="s">
        <v>5</v>
      </c>
      <c r="H29">
        <v>100</v>
      </c>
      <c r="I29">
        <v>148</v>
      </c>
      <c r="J29">
        <v>100</v>
      </c>
      <c r="K29">
        <v>161</v>
      </c>
    </row>
    <row r="30" spans="1:11" x14ac:dyDescent="0.2">
      <c r="B30">
        <v>120</v>
      </c>
      <c r="C30" t="s">
        <v>5</v>
      </c>
      <c r="D30">
        <v>120</v>
      </c>
      <c r="E30" t="s">
        <v>5</v>
      </c>
      <c r="F30">
        <v>120</v>
      </c>
      <c r="G30" t="s">
        <v>5</v>
      </c>
      <c r="H30">
        <v>120</v>
      </c>
      <c r="I30" t="s">
        <v>5</v>
      </c>
      <c r="J30">
        <v>120</v>
      </c>
      <c r="K30" t="s">
        <v>5</v>
      </c>
    </row>
    <row r="31" spans="1:11" x14ac:dyDescent="0.2">
      <c r="B31">
        <v>130</v>
      </c>
      <c r="C31">
        <v>102</v>
      </c>
      <c r="D31">
        <v>130</v>
      </c>
      <c r="E31">
        <v>117</v>
      </c>
      <c r="F31">
        <v>130</v>
      </c>
      <c r="G31">
        <v>132</v>
      </c>
      <c r="H31">
        <v>130</v>
      </c>
      <c r="I31">
        <v>156</v>
      </c>
      <c r="J31">
        <v>130</v>
      </c>
      <c r="K31">
        <v>169</v>
      </c>
    </row>
    <row r="32" spans="1:11" x14ac:dyDescent="0.2">
      <c r="B32">
        <v>140</v>
      </c>
      <c r="C32" t="s">
        <v>5</v>
      </c>
      <c r="D32">
        <v>140</v>
      </c>
      <c r="E32" t="s">
        <v>5</v>
      </c>
      <c r="F32">
        <v>140</v>
      </c>
      <c r="G32" t="s">
        <v>5</v>
      </c>
      <c r="H32">
        <v>140</v>
      </c>
      <c r="I32" t="s">
        <v>5</v>
      </c>
      <c r="J32">
        <v>140</v>
      </c>
      <c r="K32" t="s">
        <v>5</v>
      </c>
    </row>
    <row r="33" spans="2:11" x14ac:dyDescent="0.2">
      <c r="B33">
        <v>150</v>
      </c>
      <c r="C33">
        <v>102</v>
      </c>
      <c r="D33">
        <v>150</v>
      </c>
      <c r="E33">
        <v>117</v>
      </c>
      <c r="F33">
        <v>150</v>
      </c>
      <c r="G33">
        <v>137</v>
      </c>
      <c r="H33">
        <v>150</v>
      </c>
      <c r="I33">
        <v>163</v>
      </c>
      <c r="J33">
        <v>150</v>
      </c>
      <c r="K33">
        <v>175</v>
      </c>
    </row>
    <row r="34" spans="2:11" x14ac:dyDescent="0.2">
      <c r="B34">
        <v>160</v>
      </c>
      <c r="C34" t="s">
        <v>5</v>
      </c>
      <c r="D34">
        <v>160</v>
      </c>
      <c r="E34" t="s">
        <v>5</v>
      </c>
      <c r="F34">
        <v>160</v>
      </c>
      <c r="G34" t="s">
        <v>5</v>
      </c>
      <c r="H34">
        <v>160</v>
      </c>
      <c r="I34" t="s">
        <v>5</v>
      </c>
      <c r="J34">
        <v>160</v>
      </c>
      <c r="K34" t="s">
        <v>5</v>
      </c>
    </row>
    <row r="35" spans="2:11" x14ac:dyDescent="0.2">
      <c r="B35">
        <v>180</v>
      </c>
      <c r="C35" t="s">
        <v>5</v>
      </c>
      <c r="D35">
        <v>180</v>
      </c>
      <c r="E35" t="s">
        <v>5</v>
      </c>
      <c r="F35">
        <v>180</v>
      </c>
      <c r="G35" t="s">
        <v>5</v>
      </c>
      <c r="H35">
        <v>180</v>
      </c>
      <c r="I35" t="s">
        <v>5</v>
      </c>
      <c r="J35">
        <v>180</v>
      </c>
      <c r="K35" t="s">
        <v>5</v>
      </c>
    </row>
    <row r="36" spans="2:11" x14ac:dyDescent="0.2">
      <c r="B36">
        <v>200</v>
      </c>
      <c r="C36">
        <v>102</v>
      </c>
      <c r="D36">
        <v>200</v>
      </c>
      <c r="E36">
        <v>127</v>
      </c>
      <c r="F36">
        <v>200</v>
      </c>
      <c r="G36">
        <v>147</v>
      </c>
      <c r="H36">
        <v>200</v>
      </c>
      <c r="I36">
        <v>175</v>
      </c>
      <c r="J36">
        <v>200</v>
      </c>
      <c r="K36">
        <v>189</v>
      </c>
    </row>
    <row r="37" spans="2:11" x14ac:dyDescent="0.2">
      <c r="B37">
        <v>225</v>
      </c>
      <c r="C37" t="s">
        <v>5</v>
      </c>
      <c r="D37">
        <v>225</v>
      </c>
      <c r="E37" t="s">
        <v>5</v>
      </c>
      <c r="F37">
        <v>225</v>
      </c>
      <c r="G37" t="s">
        <v>5</v>
      </c>
      <c r="H37">
        <v>225</v>
      </c>
      <c r="I37" t="s">
        <v>5</v>
      </c>
      <c r="J37">
        <v>225</v>
      </c>
      <c r="K37" t="s">
        <v>5</v>
      </c>
    </row>
    <row r="38" spans="2:11" x14ac:dyDescent="0.2">
      <c r="B38">
        <v>250</v>
      </c>
      <c r="C38">
        <v>102</v>
      </c>
      <c r="D38">
        <v>250</v>
      </c>
      <c r="E38">
        <v>132</v>
      </c>
      <c r="F38">
        <v>250</v>
      </c>
      <c r="G38">
        <v>159</v>
      </c>
      <c r="H38">
        <v>250</v>
      </c>
      <c r="I38">
        <v>188</v>
      </c>
      <c r="J38">
        <v>250</v>
      </c>
      <c r="K38">
        <v>202</v>
      </c>
    </row>
    <row r="39" spans="2:11" x14ac:dyDescent="0.2">
      <c r="B39">
        <v>300</v>
      </c>
      <c r="C39" t="s">
        <v>5</v>
      </c>
      <c r="D39">
        <v>300</v>
      </c>
      <c r="E39" t="s">
        <v>5</v>
      </c>
      <c r="F39">
        <v>300</v>
      </c>
      <c r="G39" t="s">
        <v>5</v>
      </c>
      <c r="H39">
        <v>300</v>
      </c>
      <c r="I39" t="s">
        <v>5</v>
      </c>
      <c r="J39">
        <v>300</v>
      </c>
      <c r="K39" t="s">
        <v>5</v>
      </c>
    </row>
    <row r="40" spans="2:11" x14ac:dyDescent="0.2">
      <c r="B40">
        <v>350</v>
      </c>
      <c r="C40" t="s">
        <v>5</v>
      </c>
      <c r="D40">
        <v>350</v>
      </c>
      <c r="E40" t="s">
        <v>5</v>
      </c>
      <c r="F40">
        <v>350</v>
      </c>
      <c r="G40" t="s">
        <v>5</v>
      </c>
      <c r="H40">
        <v>350</v>
      </c>
      <c r="I40" t="s">
        <v>5</v>
      </c>
      <c r="J40">
        <v>350</v>
      </c>
      <c r="K40" t="s">
        <v>5</v>
      </c>
    </row>
    <row r="41" spans="2:11" x14ac:dyDescent="0.2">
      <c r="B41">
        <v>400</v>
      </c>
      <c r="C41" t="s">
        <v>5</v>
      </c>
      <c r="D41">
        <v>400</v>
      </c>
      <c r="E41" t="s">
        <v>5</v>
      </c>
      <c r="F41">
        <v>400</v>
      </c>
      <c r="G41" t="s">
        <v>5</v>
      </c>
      <c r="H41">
        <v>400</v>
      </c>
      <c r="I41" t="s">
        <v>5</v>
      </c>
      <c r="J41">
        <v>400</v>
      </c>
      <c r="K41" t="s">
        <v>5</v>
      </c>
    </row>
    <row r="42" spans="2:11" x14ac:dyDescent="0.2">
      <c r="B42">
        <v>450</v>
      </c>
      <c r="C42" t="s">
        <v>5</v>
      </c>
      <c r="D42">
        <v>450</v>
      </c>
      <c r="E42" t="s">
        <v>5</v>
      </c>
      <c r="F42">
        <v>450</v>
      </c>
      <c r="G42" t="s">
        <v>5</v>
      </c>
      <c r="H42">
        <v>450</v>
      </c>
      <c r="I42" t="s">
        <v>5</v>
      </c>
      <c r="J42">
        <v>450</v>
      </c>
      <c r="K42" t="s">
        <v>5</v>
      </c>
    </row>
    <row r="43" spans="2:11" x14ac:dyDescent="0.2">
      <c r="B43">
        <v>500</v>
      </c>
      <c r="C43" t="s">
        <v>5</v>
      </c>
      <c r="D43">
        <v>500</v>
      </c>
      <c r="E43" t="s">
        <v>5</v>
      </c>
      <c r="F43">
        <v>500</v>
      </c>
      <c r="G43" t="s">
        <v>5</v>
      </c>
      <c r="H43">
        <v>500</v>
      </c>
      <c r="I43" t="s">
        <v>5</v>
      </c>
      <c r="J43">
        <v>500</v>
      </c>
      <c r="K43" t="s">
        <v>5</v>
      </c>
    </row>
    <row r="44" spans="2:11" x14ac:dyDescent="0.2">
      <c r="B44">
        <v>600</v>
      </c>
      <c r="C44" t="s">
        <v>5</v>
      </c>
      <c r="D44">
        <v>600</v>
      </c>
      <c r="E44" t="s">
        <v>5</v>
      </c>
      <c r="F44">
        <v>600</v>
      </c>
      <c r="G44" t="s">
        <v>5</v>
      </c>
      <c r="H44">
        <v>600</v>
      </c>
      <c r="I44" t="s">
        <v>5</v>
      </c>
      <c r="J44">
        <v>600</v>
      </c>
      <c r="K44" t="s">
        <v>5</v>
      </c>
    </row>
    <row r="45" spans="2:11" x14ac:dyDescent="0.2">
      <c r="B45">
        <v>700</v>
      </c>
      <c r="C45" t="s">
        <v>5</v>
      </c>
      <c r="D45">
        <v>700</v>
      </c>
      <c r="E45" t="s">
        <v>5</v>
      </c>
      <c r="F45">
        <v>700</v>
      </c>
      <c r="G45" t="s">
        <v>5</v>
      </c>
      <c r="H45">
        <v>700</v>
      </c>
      <c r="I45" t="s">
        <v>5</v>
      </c>
      <c r="J45">
        <v>700</v>
      </c>
      <c r="K45" t="s">
        <v>5</v>
      </c>
    </row>
    <row r="46" spans="2:11" x14ac:dyDescent="0.2">
      <c r="B46">
        <v>800</v>
      </c>
      <c r="C46" t="s">
        <v>5</v>
      </c>
      <c r="D46">
        <v>800</v>
      </c>
      <c r="E46" t="s">
        <v>5</v>
      </c>
      <c r="F46">
        <v>800</v>
      </c>
      <c r="G46" t="s">
        <v>5</v>
      </c>
      <c r="H46">
        <v>800</v>
      </c>
      <c r="I46" t="s">
        <v>5</v>
      </c>
      <c r="J46">
        <v>800</v>
      </c>
      <c r="K46" t="s">
        <v>5</v>
      </c>
    </row>
    <row r="47" spans="2:11" x14ac:dyDescent="0.2">
      <c r="B47">
        <v>900</v>
      </c>
      <c r="C47" t="s">
        <v>5</v>
      </c>
      <c r="D47">
        <v>900</v>
      </c>
      <c r="E47" t="s">
        <v>5</v>
      </c>
      <c r="F47">
        <v>900</v>
      </c>
      <c r="G47" t="s">
        <v>5</v>
      </c>
      <c r="H47">
        <v>900</v>
      </c>
      <c r="I47" t="s">
        <v>5</v>
      </c>
      <c r="J47">
        <v>900</v>
      </c>
      <c r="K47" t="s">
        <v>5</v>
      </c>
    </row>
    <row r="48" spans="2:11" x14ac:dyDescent="0.2">
      <c r="B48">
        <v>1000</v>
      </c>
      <c r="C48" t="s">
        <v>5</v>
      </c>
      <c r="D48">
        <v>1000</v>
      </c>
      <c r="E48" t="s">
        <v>5</v>
      </c>
      <c r="F48">
        <v>1000</v>
      </c>
      <c r="G48" t="s">
        <v>5</v>
      </c>
      <c r="H48">
        <v>1000</v>
      </c>
      <c r="I48" t="s">
        <v>5</v>
      </c>
      <c r="J48">
        <v>1000</v>
      </c>
      <c r="K48" t="s">
        <v>5</v>
      </c>
    </row>
  </sheetData>
  <phoneticPr fontId="0" type="noConversion"/>
  <printOptions headings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"/>
  <sheetViews>
    <sheetView zoomScaleNormal="100" workbookViewId="0">
      <selection activeCell="C1" sqref="C1"/>
    </sheetView>
  </sheetViews>
  <sheetFormatPr defaultRowHeight="12.75" x14ac:dyDescent="0.2"/>
  <sheetData>
    <row r="2" spans="3:5" ht="14.25" x14ac:dyDescent="0.2">
      <c r="C2" s="1" t="s">
        <v>2</v>
      </c>
      <c r="D2" s="1" t="s">
        <v>1</v>
      </c>
      <c r="E2" s="1" t="s">
        <v>0</v>
      </c>
    </row>
    <row r="3" spans="3:5" x14ac:dyDescent="0.2">
      <c r="C3" s="1">
        <v>330</v>
      </c>
      <c r="D3" s="2">
        <f>$C$3/SQRT(2)</f>
        <v>233.34523779156066</v>
      </c>
      <c r="E3" s="2">
        <f>$D$3+330</f>
        <v>563.34523779156063</v>
      </c>
    </row>
    <row r="4" spans="3:5" x14ac:dyDescent="0.2">
      <c r="C4" s="1">
        <v>180</v>
      </c>
      <c r="D4" s="2">
        <f>($C$3+C4)/SQRT(2)</f>
        <v>360.62445840513919</v>
      </c>
      <c r="E4" s="2">
        <f>$D$4+330</f>
        <v>690.62445840513919</v>
      </c>
    </row>
    <row r="5" spans="3:5" x14ac:dyDescent="0.2">
      <c r="C5" s="1">
        <v>430</v>
      </c>
      <c r="D5" s="2">
        <f>($C$3+C5)/SQRT(2)</f>
        <v>537.40115370177614</v>
      </c>
      <c r="E5" s="2">
        <f>$D$5+330</f>
        <v>867.40115370177614</v>
      </c>
    </row>
    <row r="6" spans="3:5" x14ac:dyDescent="0.2">
      <c r="C6" s="1">
        <v>930</v>
      </c>
      <c r="D6" s="2">
        <f>($C$3+C6)/SQRT(2)</f>
        <v>890.9545442950498</v>
      </c>
      <c r="E6" s="2">
        <f>$D$6+330</f>
        <v>1220.9545442950498</v>
      </c>
    </row>
    <row r="7" spans="3:5" x14ac:dyDescent="0.2">
      <c r="C7" s="1"/>
      <c r="D7" s="1"/>
      <c r="E7" s="1"/>
    </row>
    <row r="8" spans="3:5" x14ac:dyDescent="0.2">
      <c r="C8" s="1"/>
      <c r="D8" s="1"/>
      <c r="E8" s="1"/>
    </row>
    <row r="9" spans="3:5" ht="14.25" x14ac:dyDescent="0.2">
      <c r="C9" s="1" t="s">
        <v>3</v>
      </c>
      <c r="D9" s="1" t="s">
        <v>1</v>
      </c>
      <c r="E9" s="1" t="s">
        <v>0</v>
      </c>
    </row>
    <row r="10" spans="3:5" x14ac:dyDescent="0.2">
      <c r="C10" s="1">
        <v>270</v>
      </c>
      <c r="D10" s="2">
        <f>$C$10/2</f>
        <v>135</v>
      </c>
      <c r="E10" s="2">
        <f>(D10*SQRT(3)+270)</f>
        <v>503.82685902179844</v>
      </c>
    </row>
    <row r="11" spans="3:5" x14ac:dyDescent="0.2">
      <c r="C11" s="1">
        <v>180</v>
      </c>
      <c r="D11" s="2">
        <f>($C$10+C11)/2</f>
        <v>225</v>
      </c>
      <c r="E11" s="2">
        <f>(D11*SQRT(3)+270)</f>
        <v>659.71143170299729</v>
      </c>
    </row>
    <row r="12" spans="3:5" x14ac:dyDescent="0.2">
      <c r="C12" s="1">
        <v>430</v>
      </c>
      <c r="D12" s="2">
        <f>($C$10+C12)/2</f>
        <v>350</v>
      </c>
      <c r="E12" s="2">
        <f>(D12*SQRT(3)+270)</f>
        <v>876.21778264910699</v>
      </c>
    </row>
    <row r="13" spans="3:5" x14ac:dyDescent="0.2">
      <c r="C13" s="1">
        <v>930</v>
      </c>
      <c r="D13" s="2">
        <f>($C$10+C13)/2</f>
        <v>600</v>
      </c>
      <c r="E13" s="2">
        <f>(D13*SQRT(3)+270)</f>
        <v>1309.2304845413264</v>
      </c>
    </row>
    <row r="14" spans="3:5" x14ac:dyDescent="0.2">
      <c r="C14" s="1"/>
      <c r="D14" s="1"/>
      <c r="E14" s="1"/>
    </row>
    <row r="15" spans="3:5" x14ac:dyDescent="0.2">
      <c r="C15" s="1"/>
      <c r="D15" s="1"/>
      <c r="E15" s="1"/>
    </row>
    <row r="16" spans="3:5" ht="14.25" x14ac:dyDescent="0.2">
      <c r="C16" s="1" t="s">
        <v>4</v>
      </c>
      <c r="D16" s="1" t="s">
        <v>1</v>
      </c>
      <c r="E16" s="1" t="s">
        <v>0</v>
      </c>
    </row>
    <row r="17" spans="3:5" x14ac:dyDescent="0.2">
      <c r="C17" s="1">
        <v>270</v>
      </c>
      <c r="D17" s="2">
        <f>SIN(15*3.14/180)*$C$17</f>
        <v>69.846527894526545</v>
      </c>
      <c r="E17" s="2">
        <f>(COS(15*3.14/180)*C17)+270</f>
        <v>530.8092455053677</v>
      </c>
    </row>
    <row r="18" spans="3:5" x14ac:dyDescent="0.2">
      <c r="C18" s="1">
        <v>180</v>
      </c>
      <c r="D18" s="2">
        <f>SIN(15*3.14/180)*($C$17+C18)</f>
        <v>116.41087982421089</v>
      </c>
      <c r="E18" s="2">
        <f>(COS(15*3.14/180)*($C$17+C18))+270</f>
        <v>704.68207584227935</v>
      </c>
    </row>
    <row r="19" spans="3:5" x14ac:dyDescent="0.2">
      <c r="C19" s="1">
        <v>430</v>
      </c>
      <c r="D19" s="2">
        <f>SIN(15*3.14/180)*($C$17+C19)</f>
        <v>181.0835908376614</v>
      </c>
      <c r="E19" s="2">
        <f>(COS(15*3.14/180)*($C$17+C19))+270</f>
        <v>946.17211797687901</v>
      </c>
    </row>
    <row r="20" spans="3:5" x14ac:dyDescent="0.2">
      <c r="C20" s="1">
        <v>930</v>
      </c>
      <c r="D20" s="2">
        <f>SIN(15*3.14/180)*($C$17+C20)</f>
        <v>310.42901286456237</v>
      </c>
      <c r="E20" s="2">
        <f>(COS(15*3.14/180)*($C$17+C20))+270</f>
        <v>1429.1522022460783</v>
      </c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Beräkning</vt:lpstr>
      <vt:lpstr>Underlag</vt:lpstr>
      <vt:lpstr>Kontroll</vt:lpstr>
      <vt:lpstr>Beräkning!Print_Area</vt:lpstr>
    </vt:vector>
  </TitlesOfParts>
  <Company>Schiedel Isokern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Stenqvist</dc:creator>
  <cp:lastModifiedBy>Jonas Dahl</cp:lastModifiedBy>
  <cp:lastPrinted>2011-09-20T16:16:02Z</cp:lastPrinted>
  <dcterms:created xsi:type="dcterms:W3CDTF">2003-09-23T13:04:44Z</dcterms:created>
  <dcterms:modified xsi:type="dcterms:W3CDTF">2013-01-30T15:17:30Z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-1082107010</vt:i4>
  </property>
  <property fmtid="{D5CDD505-2E9C-101B-9397-08002B2CF9AE}" pid="3" name="_EmailSubject">
    <vt:lpwstr>Sidoförskjutning - excel-kalkyl</vt:lpwstr>
  </property>
  <property fmtid="{D5CDD505-2E9C-101B-9397-08002B2CF9AE}" pid="4" name="_AuthorEmail">
    <vt:lpwstr>magnus.ohlander@schiedel.se</vt:lpwstr>
  </property>
  <property fmtid="{D5CDD505-2E9C-101B-9397-08002B2CF9AE}" pid="5" name="_AuthorEmailDisplayName">
    <vt:lpwstr>Magnus Ohlander</vt:lpwstr>
  </property>
  <property fmtid="{D5CDD505-2E9C-101B-9397-08002B2CF9AE}" pid="6" name="_ReviewingToolsShownOnce">
    <vt:lpwstr/>
  </property>
</Properties>
</file>